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codeName="EstaPasta_de_trabalho" defaultThemeVersion="124226"/>
  <workbookProtection workbookPassword="F06C" lockStructure="1"/>
  <bookViews>
    <workbookView xWindow="0" yWindow="0" windowWidth="19200" windowHeight="11595"/>
  </bookViews>
  <sheets>
    <sheet name="Plan 4.5-II" sheetId="3" r:id="rId1"/>
    <sheet name="a" sheetId="4" state="hidden" r:id="rId2"/>
  </sheets>
  <calcPr calcId="144525"/>
</workbook>
</file>

<file path=xl/calcChain.xml><?xml version="1.0" encoding="utf-8"?>
<calcChain xmlns="http://schemas.openxmlformats.org/spreadsheetml/2006/main">
  <c r="B1" i="4" l="1"/>
  <c r="D7" i="3"/>
  <c r="D8" i="3"/>
  <c r="D36" i="3" l="1"/>
  <c r="AE1" i="4" l="1"/>
  <c r="AD1" i="4"/>
  <c r="AC1" i="4"/>
  <c r="AB1" i="4"/>
  <c r="AA1" i="4"/>
  <c r="Z1" i="4"/>
  <c r="Y1" i="4"/>
  <c r="X1" i="4"/>
  <c r="W1" i="4"/>
  <c r="V1" i="4"/>
  <c r="U1" i="4"/>
  <c r="T1" i="4"/>
  <c r="S1" i="4"/>
  <c r="R1" i="4"/>
  <c r="Q1" i="4"/>
  <c r="P1" i="4"/>
  <c r="O1" i="4"/>
  <c r="N1" i="4"/>
  <c r="M1" i="4"/>
  <c r="L1" i="4"/>
  <c r="K1" i="4"/>
  <c r="J1" i="4"/>
  <c r="I1" i="4"/>
  <c r="H1" i="4"/>
  <c r="G1" i="4"/>
  <c r="F1" i="4"/>
  <c r="E1" i="4"/>
  <c r="D1" i="4"/>
  <c r="C1" i="4"/>
  <c r="A1" i="4"/>
  <c r="D41" i="3"/>
  <c r="D40" i="3"/>
  <c r="D38" i="3"/>
  <c r="D39" i="3" s="1"/>
  <c r="D35" i="3"/>
  <c r="D34" i="3"/>
  <c r="D33" i="3"/>
  <c r="D32" i="3"/>
  <c r="D31" i="3"/>
  <c r="D28" i="3"/>
  <c r="D29" i="3"/>
  <c r="D30" i="3"/>
  <c r="D27" i="3"/>
  <c r="D26" i="3"/>
  <c r="A26" i="3"/>
  <c r="D42" i="3" l="1"/>
  <c r="D21" i="3"/>
  <c r="D22" i="3"/>
  <c r="D23" i="3"/>
  <c r="D24" i="3"/>
  <c r="D19" i="3"/>
  <c r="D18" i="3"/>
  <c r="D17" i="3"/>
  <c r="D16" i="3"/>
  <c r="D15" i="3"/>
  <c r="D13" i="3"/>
  <c r="D12" i="3"/>
  <c r="D10" i="3"/>
  <c r="D9" i="3"/>
  <c r="D6" i="3"/>
  <c r="A6" i="3"/>
  <c r="D20" i="3" l="1"/>
  <c r="D25" i="3"/>
  <c r="D37" i="3"/>
  <c r="D11" i="3"/>
  <c r="D14" i="3" s="1"/>
  <c r="A43" i="3" l="1"/>
</calcChain>
</file>

<file path=xl/sharedStrings.xml><?xml version="1.0" encoding="utf-8"?>
<sst xmlns="http://schemas.openxmlformats.org/spreadsheetml/2006/main" count="85" uniqueCount="77">
  <si>
    <t>Nome:</t>
  </si>
  <si>
    <t>(seu nome aqui)</t>
  </si>
  <si>
    <t>Pontuação</t>
  </si>
  <si>
    <t>Critérios</t>
  </si>
  <si>
    <t>sim</t>
  </si>
  <si>
    <t>Após preencher a planilha, salve o arquivo e anexe-o no sistema de inscrição, junto com demais documentos, conforme instruções do Edital.</t>
  </si>
  <si>
    <t>não</t>
  </si>
  <si>
    <t>Quantas vezes teve licença maternidade ou adotante desde 2015?</t>
  </si>
  <si>
    <t>(número de licenças aqui)</t>
  </si>
  <si>
    <t>0,50 por artigo</t>
  </si>
  <si>
    <t>0,10 por artigo</t>
  </si>
  <si>
    <r>
      <t xml:space="preserve">Nº de orientações de </t>
    </r>
    <r>
      <rPr>
        <b/>
        <sz val="8"/>
        <rFont val="Calibri"/>
        <family val="2"/>
      </rPr>
      <t>mestrado</t>
    </r>
    <r>
      <rPr>
        <sz val="8"/>
        <rFont val="Calibri"/>
        <family val="2"/>
      </rPr>
      <t xml:space="preserve"> concluídas</t>
    </r>
  </si>
  <si>
    <r>
      <t xml:space="preserve">Nº de supervisões de </t>
    </r>
    <r>
      <rPr>
        <b/>
        <sz val="8"/>
        <rFont val="Calibri"/>
        <family val="2"/>
      </rPr>
      <t>pós-doutorado</t>
    </r>
    <r>
      <rPr>
        <sz val="8"/>
        <rFont val="Calibri"/>
        <family val="2"/>
      </rPr>
      <t xml:space="preserve"> concluídas</t>
    </r>
  </si>
  <si>
    <r>
      <t xml:space="preserve">Nº de orientações de doutorado </t>
    </r>
    <r>
      <rPr>
        <b/>
        <sz val="8"/>
        <rFont val="Calibri"/>
        <family val="2"/>
      </rPr>
      <t>em andamento</t>
    </r>
  </si>
  <si>
    <r>
      <t xml:space="preserve">Nº de orientações de mestrado </t>
    </r>
    <r>
      <rPr>
        <b/>
        <sz val="8"/>
        <rFont val="Calibri"/>
        <family val="2"/>
      </rPr>
      <t>em andamento</t>
    </r>
  </si>
  <si>
    <r>
      <t xml:space="preserve">Nº de supervisões de pós-doutorado </t>
    </r>
    <r>
      <rPr>
        <b/>
        <sz val="8"/>
        <rFont val="Calibri"/>
        <family val="2"/>
      </rPr>
      <t>em andamento</t>
    </r>
  </si>
  <si>
    <r>
      <t xml:space="preserve">Preencha o número de suas produções na coluna "Nº de produções", de acordo com critérios à esquerda, considerando o currículo Lattes. A pontuação, à direita, será calculada automaticamente. Após preencher, salve o arquivo e anexe-o no sistema de inscrição, junto com demais documentos, conforme instruções do Edital.
A janela de avaliação vai de </t>
    </r>
    <r>
      <rPr>
        <b/>
        <i/>
        <sz val="9"/>
        <rFont val="Calibri"/>
        <family val="2"/>
        <scheme val="minor"/>
      </rPr>
      <t>2016 a 2019 no caso geral</t>
    </r>
    <r>
      <rPr>
        <i/>
        <sz val="9"/>
        <rFont val="Calibri"/>
        <family val="2"/>
        <scheme val="minor"/>
      </rPr>
      <t xml:space="preserve">, mas pode ser diferente no caso de quem teve </t>
    </r>
    <r>
      <rPr>
        <b/>
        <i/>
        <sz val="9"/>
        <rFont val="Calibri"/>
        <family val="2"/>
        <scheme val="minor"/>
      </rPr>
      <t>licença maternidade ou adotante desde 2015</t>
    </r>
    <r>
      <rPr>
        <i/>
        <sz val="9"/>
        <rFont val="Calibri"/>
        <family val="2"/>
        <scheme val="minor"/>
      </rPr>
      <t>, conforme Anexo 2 do Edital. Se você teve licença maternidade ou adotante desde 2015 preencha o campo específico abaixo.</t>
    </r>
  </si>
  <si>
    <t>Planilha referente ao item "4.5-II" do Edital para seleção de orientadores e bolsistas de iniciação tecnológica e inovação para o período de 2020-2021</t>
  </si>
  <si>
    <t>0,30 por artigo</t>
  </si>
  <si>
    <r>
      <t xml:space="preserve">Nº de artigos em periódicos da área com </t>
    </r>
    <r>
      <rPr>
        <b/>
        <sz val="8"/>
        <rFont val="Calibri"/>
        <family val="2"/>
      </rPr>
      <t>qualis A (1 e 2)</t>
    </r>
  </si>
  <si>
    <r>
      <t xml:space="preserve">Nº de artigos em periódicos da área com </t>
    </r>
    <r>
      <rPr>
        <b/>
        <sz val="8"/>
        <rFont val="Calibri"/>
        <family val="2"/>
      </rPr>
      <t>sem qualis</t>
    </r>
  </si>
  <si>
    <r>
      <t xml:space="preserve">Nº de </t>
    </r>
    <r>
      <rPr>
        <b/>
        <sz val="8"/>
        <rFont val="Calibri"/>
        <family val="2"/>
      </rPr>
      <t>trabalhos completos</t>
    </r>
    <r>
      <rPr>
        <sz val="8"/>
        <rFont val="Calibri"/>
        <family val="2"/>
      </rPr>
      <t xml:space="preserve"> publicados em anais de eventos científicos/tecnológicos</t>
    </r>
  </si>
  <si>
    <t>0,20 por trabalho</t>
  </si>
  <si>
    <r>
      <t xml:space="preserve">Nº de publicações de </t>
    </r>
    <r>
      <rPr>
        <b/>
        <sz val="8"/>
        <rFont val="Calibri"/>
        <family val="2"/>
      </rPr>
      <t>livros</t>
    </r>
    <r>
      <rPr>
        <sz val="8"/>
        <rFont val="Calibri"/>
        <family val="2"/>
      </rPr>
      <t xml:space="preserve"> didáticos, científicos e/ou de desenvolvimento tecnológico com corpo editorial</t>
    </r>
    <r>
      <rPr>
        <b/>
        <sz val="8"/>
        <rFont val="Calibri"/>
        <family val="2"/>
      </rPr>
      <t/>
    </r>
  </si>
  <si>
    <t>1,00 por livro</t>
  </si>
  <si>
    <r>
      <t xml:space="preserve">Nº de publicações de </t>
    </r>
    <r>
      <rPr>
        <b/>
        <sz val="8"/>
        <rFont val="Calibri"/>
        <family val="2"/>
      </rPr>
      <t>capítulos de livros</t>
    </r>
    <r>
      <rPr>
        <sz val="8"/>
        <rFont val="Calibri"/>
        <family val="2"/>
      </rPr>
      <t xml:space="preserve"> didáticos, científicos e/ou de desenvolvimento tecnológico com corpo editorial</t>
    </r>
  </si>
  <si>
    <t>0,50 por capítulo de livro</t>
  </si>
  <si>
    <r>
      <t xml:space="preserve">Nº de livros didáticos, científicos e/ou de desenvolvimento tecnológico com corpo editorial </t>
    </r>
    <r>
      <rPr>
        <b/>
        <sz val="8"/>
        <rFont val="Calibri"/>
        <family val="2"/>
      </rPr>
      <t>organizados/editados</t>
    </r>
  </si>
  <si>
    <t>Nota Critério 1, máximo 2 pontos.</t>
  </si>
  <si>
    <t>0,25 por organização/edição</t>
  </si>
  <si>
    <t>2. Propriedade Intelectual</t>
  </si>
  <si>
    <r>
      <t xml:space="preserve">Nº de patentes </t>
    </r>
    <r>
      <rPr>
        <b/>
        <sz val="8"/>
        <rFont val="Calibri"/>
        <family val="2"/>
      </rPr>
      <t>depositadas</t>
    </r>
  </si>
  <si>
    <r>
      <t xml:space="preserve">Nº de patentes </t>
    </r>
    <r>
      <rPr>
        <b/>
        <sz val="8"/>
        <rFont val="Calibri"/>
        <family val="2"/>
      </rPr>
      <t>concedidas</t>
    </r>
  </si>
  <si>
    <r>
      <t xml:space="preserve">Nº de </t>
    </r>
    <r>
      <rPr>
        <b/>
        <sz val="8"/>
        <rFont val="Calibri"/>
        <family val="2"/>
      </rPr>
      <t>registros de software</t>
    </r>
  </si>
  <si>
    <r>
      <t xml:space="preserve">Nº de </t>
    </r>
    <r>
      <rPr>
        <b/>
        <sz val="8"/>
        <rFont val="Calibri"/>
        <family val="2"/>
      </rPr>
      <t>marcas registradas</t>
    </r>
  </si>
  <si>
    <t>1,50 por patente</t>
  </si>
  <si>
    <t>2,00 por patente</t>
  </si>
  <si>
    <t>1,50 por registro</t>
  </si>
  <si>
    <t>1,00 por registro</t>
  </si>
  <si>
    <t>Nota Critério 2, máximo 2 pontos.</t>
  </si>
  <si>
    <t>3. Experiência em projetos de inovação tecnológica e captação de recursos</t>
  </si>
  <si>
    <t>0,50 por projeto</t>
  </si>
  <si>
    <t>0,50 por projeto contemplado</t>
  </si>
  <si>
    <t>Nota Critério 3, máximo 2 pontos.</t>
  </si>
  <si>
    <t>0,30 por supervisão</t>
  </si>
  <si>
    <r>
      <t xml:space="preserve">Nº de orientações de </t>
    </r>
    <r>
      <rPr>
        <b/>
        <sz val="8"/>
        <rFont val="Calibri"/>
        <family val="2"/>
      </rPr>
      <t xml:space="preserve">doutorado </t>
    </r>
    <r>
      <rPr>
        <sz val="8"/>
        <rFont val="Calibri"/>
        <family val="2"/>
      </rPr>
      <t>concluídas</t>
    </r>
  </si>
  <si>
    <t>0,40 por orientação</t>
  </si>
  <si>
    <t>0,20 por orientação</t>
  </si>
  <si>
    <r>
      <t xml:space="preserve">Nº de orientações de </t>
    </r>
    <r>
      <rPr>
        <b/>
        <sz val="8"/>
        <rFont val="Calibri"/>
        <family val="2"/>
      </rPr>
      <t>especialização</t>
    </r>
    <r>
      <rPr>
        <sz val="8"/>
        <rFont val="Calibri"/>
        <family val="2"/>
      </rPr>
      <t xml:space="preserve"> concluídas</t>
    </r>
  </si>
  <si>
    <t>0,10 por orientação</t>
  </si>
  <si>
    <t>0,15 por supervisão</t>
  </si>
  <si>
    <r>
      <t xml:space="preserve">Nº de orientações de especialização </t>
    </r>
    <r>
      <rPr>
        <b/>
        <sz val="8"/>
        <rFont val="Calibri"/>
        <family val="2"/>
      </rPr>
      <t>em andamento</t>
    </r>
  </si>
  <si>
    <t>0,05 por orientação</t>
  </si>
  <si>
    <r>
      <t xml:space="preserve">Nº de orientações de TCC e Iniciação Científica </t>
    </r>
    <r>
      <rPr>
        <b/>
        <sz val="8"/>
        <rFont val="Calibri"/>
        <family val="2"/>
      </rPr>
      <t>em andamento</t>
    </r>
  </si>
  <si>
    <r>
      <t xml:space="preserve">Nº de semestres em </t>
    </r>
    <r>
      <rPr>
        <b/>
        <sz val="8"/>
        <rFont val="Calibri"/>
        <family val="2"/>
      </rPr>
      <t>supervisão de empresa júnior</t>
    </r>
  </si>
  <si>
    <t>0,05 por semestre</t>
  </si>
  <si>
    <t>Nota Critério 4, máximo 2 pontos.</t>
  </si>
  <si>
    <t>5. Pesquisador do CNPq</t>
  </si>
  <si>
    <t>6. Capacitação em inovação e propriedade intelectual</t>
  </si>
  <si>
    <t>Nota Critério 5, máximo 1 ponto.</t>
  </si>
  <si>
    <t>Nota Critério 6, máximo 1 ponto.</t>
  </si>
  <si>
    <t>1,00 ponto se bolsista PQ ou DT.</t>
  </si>
  <si>
    <t>Nº de cursos de formação docente da UFCSPA em bases de inovação e propriedade intelectual</t>
  </si>
  <si>
    <t>1,00 por curso</t>
  </si>
  <si>
    <t>Nº de cursos de propriedade intelectual oferecidos pelo INPI ou pela OMPI/WIPO</t>
  </si>
  <si>
    <r>
      <rPr>
        <b/>
        <i/>
        <sz val="9"/>
        <rFont val="Calibri"/>
        <family val="2"/>
      </rPr>
      <t>Nº de produções</t>
    </r>
    <r>
      <rPr>
        <i/>
        <sz val="9"/>
        <rFont val="Calibri"/>
        <family val="2"/>
      </rPr>
      <t xml:space="preserve">
</t>
    </r>
    <r>
      <rPr>
        <i/>
        <sz val="9"/>
        <color rgb="FFFF0000"/>
        <rFont val="Calibri"/>
        <family val="2"/>
      </rPr>
      <t>(preencher esta coluna)</t>
    </r>
  </si>
  <si>
    <t>Tem bolsa PQ ou DT do CNPq? (escolher sim/não)</t>
  </si>
  <si>
    <r>
      <t xml:space="preserve">Esta nota corresponde à nota "PESQUISADOR" referida no item 5.1-I do Edital, já reduzida ao peso de </t>
    </r>
    <r>
      <rPr>
        <b/>
        <i/>
        <u/>
        <sz val="8"/>
        <rFont val="Calibri"/>
        <family val="2"/>
        <scheme val="minor"/>
      </rPr>
      <t>40% da nota final</t>
    </r>
    <r>
      <rPr>
        <i/>
        <sz val="8"/>
        <rFont val="Calibri"/>
        <family val="2"/>
        <scheme val="minor"/>
      </rPr>
      <t xml:space="preserve">. A esta nota será somada a nota “PROJETO/PLANO DE ATIVIDADES” referida no item 5.1-II do Edital, que comporá </t>
    </r>
    <r>
      <rPr>
        <b/>
        <i/>
        <u/>
        <sz val="8"/>
        <rFont val="Calibri"/>
        <family val="2"/>
        <scheme val="minor"/>
      </rPr>
      <t>60% da nota final</t>
    </r>
    <r>
      <rPr>
        <i/>
        <sz val="8"/>
        <rFont val="Calibri"/>
        <family val="2"/>
        <scheme val="minor"/>
      </rPr>
      <t>, conforme item 5.3 do Edital.</t>
    </r>
  </si>
  <si>
    <r>
      <t xml:space="preserve">Nº de participações em projetos de </t>
    </r>
    <r>
      <rPr>
        <b/>
        <sz val="8"/>
        <rFont val="Calibri"/>
        <family val="2"/>
      </rPr>
      <t>inovação em redes interinstitucionais</t>
    </r>
  </si>
  <si>
    <r>
      <t xml:space="preserve">Nº de participações em projetos com </t>
    </r>
    <r>
      <rPr>
        <b/>
        <sz val="8"/>
        <rFont val="Calibri"/>
        <family val="2"/>
      </rPr>
      <t>empresas e/ou terceiro setor</t>
    </r>
  </si>
  <si>
    <r>
      <t xml:space="preserve">Nº participações em projetos de </t>
    </r>
    <r>
      <rPr>
        <b/>
        <sz val="8"/>
        <rFont val="Calibri"/>
        <family val="2"/>
      </rPr>
      <t>extensão de cunho tecnológico ou de inovação</t>
    </r>
  </si>
  <si>
    <r>
      <t xml:space="preserve">Nº de orientações de </t>
    </r>
    <r>
      <rPr>
        <b/>
        <sz val="8"/>
        <rFont val="Calibri"/>
        <family val="2"/>
      </rPr>
      <t>TCC e Iniciação Científica</t>
    </r>
    <r>
      <rPr>
        <sz val="8"/>
        <rFont val="Calibri"/>
        <family val="2"/>
      </rPr>
      <t xml:space="preserve"> concluídas</t>
    </r>
  </si>
  <si>
    <r>
      <t xml:space="preserve">Nº de </t>
    </r>
    <r>
      <rPr>
        <b/>
        <sz val="8"/>
        <rFont val="Calibri"/>
        <family val="2"/>
      </rPr>
      <t>outros registros</t>
    </r>
    <r>
      <rPr>
        <sz val="8"/>
        <rFont val="Calibri"/>
        <family val="2"/>
      </rPr>
      <t xml:space="preserve"> (cultivar, indicação geográfica, etc.)</t>
    </r>
  </si>
  <si>
    <r>
      <t xml:space="preserve">Nº de projetos contemplados com </t>
    </r>
    <r>
      <rPr>
        <b/>
        <sz val="8"/>
        <rFont val="Calibri"/>
        <family val="2"/>
      </rPr>
      <t>recursos captados junto a órgãos de fomento e/ou empresas</t>
    </r>
  </si>
  <si>
    <r>
      <t xml:space="preserve">Nº de artigos em periódicos da área com </t>
    </r>
    <r>
      <rPr>
        <b/>
        <sz val="8"/>
        <rFont val="Calibri"/>
        <family val="2"/>
      </rPr>
      <t>qualis A (3 e 4)</t>
    </r>
  </si>
  <si>
    <r>
      <t xml:space="preserve">Nº de artigos em periódicos da área com </t>
    </r>
    <r>
      <rPr>
        <b/>
        <sz val="8"/>
        <rFont val="Calibri"/>
        <family val="2"/>
      </rPr>
      <t>qualis B</t>
    </r>
  </si>
  <si>
    <t>0,20 por artigo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</si>
</sst>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6" x14ac:knownFonts="1">
    <font>
      <sz val="11"/>
      <color theme="1"/>
      <name val="Calibri"/>
      <family val="2"/>
      <scheme val="minor"/>
    </font>
    <font>
      <sz val="10"/>
      <name val="Calibri"/>
      <family val="2"/>
      <scheme val="minor"/>
    </font>
    <font>
      <i/>
      <sz val="9"/>
      <name val="Calibri"/>
      <family val="2"/>
      <scheme val="minor"/>
    </font>
    <font>
      <b/>
      <i/>
      <u/>
      <sz val="7"/>
      <name val="Calibri"/>
      <family val="2"/>
      <scheme val="minor"/>
    </font>
    <font>
      <i/>
      <sz val="7"/>
      <name val="Calibri"/>
      <family val="2"/>
      <scheme val="minor"/>
    </font>
    <font>
      <sz val="8"/>
      <name val="Calibri"/>
      <family val="2"/>
    </font>
    <font>
      <b/>
      <u/>
      <sz val="8"/>
      <name val="Calibri"/>
      <family val="2"/>
    </font>
    <font>
      <b/>
      <sz val="8"/>
      <name val="Calibri"/>
      <family val="2"/>
    </font>
    <font>
      <i/>
      <sz val="11"/>
      <name val="Calibri"/>
      <family val="2"/>
      <scheme val="minor"/>
    </font>
    <font>
      <i/>
      <sz val="18"/>
      <name val="Calibri"/>
      <family val="2"/>
      <scheme val="minor"/>
    </font>
    <font>
      <i/>
      <sz val="8"/>
      <name val="Calibri"/>
      <family val="2"/>
      <scheme val="minor"/>
    </font>
    <font>
      <sz val="16"/>
      <name val="Calibri"/>
      <family val="2"/>
      <scheme val="minor"/>
    </font>
    <font>
      <sz val="9"/>
      <name val="Calibri"/>
      <family val="2"/>
      <scheme val="minor"/>
    </font>
    <font>
      <i/>
      <sz val="9"/>
      <color rgb="FFFF0000"/>
      <name val="Calibri"/>
      <family val="2"/>
      <scheme val="minor"/>
    </font>
    <font>
      <sz val="9"/>
      <name val="Calibri"/>
      <family val="2"/>
    </font>
    <font>
      <b/>
      <sz val="9"/>
      <name val="Calibri"/>
      <family val="2"/>
      <scheme val="minor"/>
    </font>
    <font>
      <b/>
      <sz val="9"/>
      <name val="Calibri"/>
      <family val="2"/>
    </font>
    <font>
      <i/>
      <sz val="9"/>
      <color rgb="FFFF0000"/>
      <name val="Calibri"/>
      <family val="2"/>
    </font>
    <font>
      <i/>
      <sz val="9"/>
      <name val="Calibri"/>
      <family val="2"/>
    </font>
    <font>
      <b/>
      <u/>
      <sz val="9"/>
      <name val="Calibri"/>
      <family val="2"/>
    </font>
    <font>
      <sz val="9"/>
      <color rgb="FFFF0000"/>
      <name val="Calibri"/>
      <family val="2"/>
    </font>
    <font>
      <b/>
      <i/>
      <sz val="9"/>
      <name val="Calibri"/>
      <family val="2"/>
      <scheme val="minor"/>
    </font>
    <font>
      <sz val="10"/>
      <name val="Calibri"/>
      <family val="2"/>
    </font>
    <font>
      <b/>
      <i/>
      <sz val="9"/>
      <name val="Calibri"/>
      <family val="2"/>
    </font>
    <font>
      <sz val="8"/>
      <color rgb="FFFF0000"/>
      <name val="Calibri"/>
      <family val="2"/>
    </font>
    <font>
      <b/>
      <i/>
      <u/>
      <sz val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theme="4" tint="0.59999389629810485"/>
        <bgColor indexed="64"/>
      </patternFill>
    </fill>
  </fills>
  <borders count="9">
    <border>
      <left/>
      <right/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</borders>
  <cellStyleXfs count="1">
    <xf numFmtId="0" fontId="0" fillId="0" borderId="0"/>
  </cellStyleXfs>
  <cellXfs count="43">
    <xf numFmtId="0" fontId="0" fillId="0" borderId="0" xfId="0"/>
    <xf numFmtId="0" fontId="13" fillId="0" borderId="6" xfId="0" applyFont="1" applyFill="1" applyBorder="1" applyAlignment="1" applyProtection="1">
      <alignment horizontal="left" vertical="center" wrapText="1"/>
      <protection locked="0"/>
    </xf>
    <xf numFmtId="0" fontId="20" fillId="0" borderId="2" xfId="0" applyFont="1" applyFill="1" applyBorder="1" applyAlignment="1" applyProtection="1">
      <alignment horizontal="center" vertical="center" wrapText="1"/>
      <protection locked="0"/>
    </xf>
    <xf numFmtId="0" fontId="1" fillId="0" borderId="0" xfId="0" applyFont="1" applyFill="1" applyBorder="1" applyAlignment="1" applyProtection="1">
      <alignment vertical="center" wrapText="1"/>
      <protection hidden="1"/>
    </xf>
    <xf numFmtId="0" fontId="12" fillId="0" borderId="0" xfId="0" applyFont="1" applyFill="1" applyBorder="1" applyAlignment="1" applyProtection="1">
      <alignment vertical="center" wrapText="1"/>
      <protection hidden="1"/>
    </xf>
    <xf numFmtId="0" fontId="12" fillId="0" borderId="5" xfId="0" applyFont="1" applyFill="1" applyBorder="1" applyAlignment="1" applyProtection="1">
      <alignment horizontal="center" vertical="center" wrapText="1"/>
      <protection hidden="1"/>
    </xf>
    <xf numFmtId="0" fontId="15" fillId="0" borderId="0" xfId="0" applyFont="1" applyFill="1" applyBorder="1" applyAlignment="1" applyProtection="1">
      <alignment horizontal="center" vertical="center" wrapText="1"/>
      <protection hidden="1"/>
    </xf>
    <xf numFmtId="0" fontId="13" fillId="0" borderId="0" xfId="0" applyFont="1" applyFill="1" applyBorder="1" applyAlignment="1" applyProtection="1">
      <alignment horizontal="center" vertical="center" wrapText="1"/>
      <protection hidden="1"/>
    </xf>
    <xf numFmtId="0" fontId="16" fillId="0" borderId="0" xfId="0" applyFont="1" applyFill="1" applyBorder="1" applyAlignment="1" applyProtection="1">
      <alignment vertical="center" wrapText="1"/>
      <protection hidden="1"/>
    </xf>
    <xf numFmtId="0" fontId="15" fillId="0" borderId="0" xfId="0" applyFont="1" applyFill="1" applyBorder="1" applyAlignment="1" applyProtection="1">
      <alignment vertical="center" wrapText="1"/>
      <protection hidden="1"/>
    </xf>
    <xf numFmtId="0" fontId="2" fillId="0" borderId="0" xfId="0" applyFont="1" applyFill="1" applyBorder="1" applyAlignment="1" applyProtection="1">
      <alignment horizontal="center" vertical="center" wrapText="1"/>
      <protection hidden="1"/>
    </xf>
    <xf numFmtId="0" fontId="13" fillId="0" borderId="6" xfId="0" applyFont="1" applyFill="1" applyBorder="1" applyAlignment="1" applyProtection="1">
      <alignment horizontal="center" vertical="center" wrapText="1"/>
      <protection locked="0"/>
    </xf>
    <xf numFmtId="0" fontId="0" fillId="0" borderId="0" xfId="0" applyNumberFormat="1" applyAlignment="1" applyProtection="1">
      <alignment vertical="center"/>
      <protection hidden="1"/>
    </xf>
    <xf numFmtId="0" fontId="5" fillId="2" borderId="2" xfId="0" applyFont="1" applyFill="1" applyBorder="1" applyAlignment="1" applyProtection="1">
      <alignment horizontal="right" vertical="center" wrapText="1"/>
      <protection hidden="1"/>
    </xf>
    <xf numFmtId="0" fontId="5" fillId="3" borderId="2" xfId="0" applyFont="1" applyFill="1" applyBorder="1" applyAlignment="1" applyProtection="1">
      <alignment horizontal="right" vertical="center" wrapText="1"/>
      <protection hidden="1"/>
    </xf>
    <xf numFmtId="0" fontId="14" fillId="3" borderId="2" xfId="0" applyFont="1" applyFill="1" applyBorder="1" applyAlignment="1" applyProtection="1">
      <alignment horizontal="center" vertical="center" wrapText="1"/>
      <protection hidden="1"/>
    </xf>
    <xf numFmtId="0" fontId="4" fillId="3" borderId="0" xfId="0" applyFont="1" applyFill="1" applyBorder="1" applyAlignment="1" applyProtection="1">
      <alignment horizontal="left" vertical="center" wrapText="1"/>
      <protection hidden="1"/>
    </xf>
    <xf numFmtId="0" fontId="19" fillId="3" borderId="2" xfId="0" applyFont="1" applyFill="1" applyBorder="1" applyAlignment="1" applyProtection="1">
      <alignment horizontal="center" vertical="center" wrapText="1"/>
      <protection hidden="1"/>
    </xf>
    <xf numFmtId="0" fontId="3" fillId="3" borderId="0" xfId="0" applyFont="1" applyFill="1" applyBorder="1" applyAlignment="1" applyProtection="1">
      <alignment horizontal="left" vertical="center" wrapText="1"/>
      <protection hidden="1"/>
    </xf>
    <xf numFmtId="0" fontId="14" fillId="2" borderId="2" xfId="0" applyFont="1" applyFill="1" applyBorder="1" applyAlignment="1" applyProtection="1">
      <alignment horizontal="center" vertical="center" wrapText="1"/>
      <protection hidden="1"/>
    </xf>
    <xf numFmtId="0" fontId="4" fillId="2" borderId="0" xfId="0" applyFont="1" applyFill="1" applyBorder="1" applyAlignment="1" applyProtection="1">
      <alignment horizontal="left" vertical="center" wrapText="1"/>
      <protection hidden="1"/>
    </xf>
    <xf numFmtId="0" fontId="19" fillId="2" borderId="2" xfId="0" applyFont="1" applyFill="1" applyBorder="1" applyAlignment="1" applyProtection="1">
      <alignment horizontal="center" vertical="center" wrapText="1"/>
      <protection hidden="1"/>
    </xf>
    <xf numFmtId="0" fontId="3" fillId="2" borderId="0" xfId="0" applyFont="1" applyFill="1" applyBorder="1" applyAlignment="1" applyProtection="1">
      <alignment horizontal="left" vertical="center" wrapText="1"/>
      <protection hidden="1"/>
    </xf>
    <xf numFmtId="0" fontId="18" fillId="2" borderId="1" xfId="0" applyFont="1" applyFill="1" applyBorder="1" applyAlignment="1" applyProtection="1">
      <alignment horizontal="center" vertical="center" wrapText="1"/>
      <protection hidden="1"/>
    </xf>
    <xf numFmtId="0" fontId="19" fillId="2" borderId="0" xfId="0" applyFont="1" applyFill="1" applyBorder="1" applyAlignment="1" applyProtection="1">
      <alignment horizontal="center" vertical="center" wrapText="1"/>
      <protection hidden="1"/>
    </xf>
    <xf numFmtId="0" fontId="24" fillId="0" borderId="2" xfId="0" applyFont="1" applyFill="1" applyBorder="1" applyAlignment="1" applyProtection="1">
      <alignment horizontal="center" vertical="center" wrapText="1"/>
      <protection locked="0"/>
    </xf>
    <xf numFmtId="0" fontId="11" fillId="0" borderId="0" xfId="0" applyFont="1" applyFill="1" applyBorder="1" applyAlignment="1" applyProtection="1">
      <alignment horizontal="center" vertical="center" wrapText="1"/>
      <protection hidden="1"/>
    </xf>
    <xf numFmtId="0" fontId="2" fillId="0" borderId="0" xfId="0" applyFont="1" applyFill="1" applyBorder="1" applyAlignment="1" applyProtection="1">
      <alignment horizontal="left" vertical="center" wrapText="1"/>
      <protection hidden="1"/>
    </xf>
    <xf numFmtId="0" fontId="6" fillId="3" borderId="2" xfId="0" applyFont="1" applyFill="1" applyBorder="1" applyAlignment="1" applyProtection="1">
      <alignment horizontal="center" vertical="center" wrapText="1"/>
      <protection hidden="1"/>
    </xf>
    <xf numFmtId="0" fontId="5" fillId="2" borderId="2" xfId="0" applyFont="1" applyFill="1" applyBorder="1" applyAlignment="1" applyProtection="1">
      <alignment horizontal="center" vertical="center" wrapText="1"/>
      <protection hidden="1"/>
    </xf>
    <xf numFmtId="0" fontId="10" fillId="0" borderId="0" xfId="0" applyFont="1" applyFill="1" applyBorder="1" applyAlignment="1" applyProtection="1">
      <alignment horizontal="left" vertical="center" wrapText="1"/>
      <protection hidden="1"/>
    </xf>
    <xf numFmtId="0" fontId="9" fillId="0" borderId="0" xfId="0" applyFont="1" applyFill="1" applyBorder="1" applyAlignment="1" applyProtection="1">
      <alignment horizontal="right" vertical="center" wrapText="1"/>
      <protection hidden="1"/>
    </xf>
    <xf numFmtId="0" fontId="14" fillId="0" borderId="5" xfId="0" applyFont="1" applyFill="1" applyBorder="1" applyAlignment="1" applyProtection="1">
      <alignment horizontal="right" vertical="center" wrapText="1"/>
      <protection hidden="1"/>
    </xf>
    <xf numFmtId="0" fontId="14" fillId="0" borderId="2" xfId="0" applyFont="1" applyFill="1" applyBorder="1" applyAlignment="1" applyProtection="1">
      <alignment horizontal="right" vertical="center" wrapText="1"/>
      <protection hidden="1"/>
    </xf>
    <xf numFmtId="0" fontId="22" fillId="2" borderId="0" xfId="0" applyFont="1" applyFill="1" applyBorder="1" applyAlignment="1" applyProtection="1">
      <alignment horizontal="left" vertical="center" wrapText="1"/>
      <protection hidden="1"/>
    </xf>
    <xf numFmtId="0" fontId="22" fillId="3" borderId="0" xfId="0" applyFont="1" applyFill="1" applyBorder="1" applyAlignment="1" applyProtection="1">
      <alignment horizontal="left" vertical="center" wrapText="1"/>
      <protection hidden="1"/>
    </xf>
    <xf numFmtId="0" fontId="5" fillId="3" borderId="2" xfId="0" applyFont="1" applyFill="1" applyBorder="1" applyAlignment="1" applyProtection="1">
      <alignment horizontal="center" vertical="center" wrapText="1"/>
      <protection hidden="1"/>
    </xf>
    <xf numFmtId="0" fontId="5" fillId="2" borderId="7" xfId="0" applyFont="1" applyFill="1" applyBorder="1" applyAlignment="1" applyProtection="1">
      <alignment horizontal="center" vertical="center" wrapText="1"/>
      <protection hidden="1"/>
    </xf>
    <xf numFmtId="0" fontId="23" fillId="2" borderId="4" xfId="0" applyFont="1" applyFill="1" applyBorder="1" applyAlignment="1" applyProtection="1">
      <alignment horizontal="center" vertical="center" wrapText="1"/>
      <protection hidden="1"/>
    </xf>
    <xf numFmtId="0" fontId="23" fillId="2" borderId="8" xfId="0" applyFont="1" applyFill="1" applyBorder="1" applyAlignment="1" applyProtection="1">
      <alignment horizontal="center" vertical="center" wrapText="1"/>
      <protection hidden="1"/>
    </xf>
    <xf numFmtId="0" fontId="23" fillId="2" borderId="3" xfId="0" applyFont="1" applyFill="1" applyBorder="1" applyAlignment="1" applyProtection="1">
      <alignment horizontal="center" vertical="center" wrapText="1"/>
      <protection hidden="1"/>
    </xf>
    <xf numFmtId="0" fontId="18" fillId="2" borderId="4" xfId="0" applyFont="1" applyFill="1" applyBorder="1" applyAlignment="1" applyProtection="1">
      <alignment horizontal="center" vertical="center" wrapText="1"/>
      <protection hidden="1"/>
    </xf>
    <xf numFmtId="0" fontId="8" fillId="0" borderId="0" xfId="0" applyFont="1" applyFill="1" applyBorder="1" applyAlignment="1" applyProtection="1">
      <alignment horizontal="center" vertical="center" wrapText="1"/>
      <protection hidden="1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Plan1"/>
  <dimension ref="A1:E44"/>
  <sheetViews>
    <sheetView showGridLines="0" tabSelected="1" zoomScale="130" zoomScaleNormal="130" workbookViewId="0">
      <selection sqref="A1:E1"/>
    </sheetView>
  </sheetViews>
  <sheetFormatPr defaultColWidth="0" defaultRowHeight="30" customHeight="1" zeroHeight="1" x14ac:dyDescent="0.25"/>
  <cols>
    <col min="1" max="1" width="28.7109375" style="3" customWidth="1"/>
    <col min="2" max="2" width="40.7109375" style="3" customWidth="1"/>
    <col min="3" max="3" width="18.7109375" style="3" customWidth="1"/>
    <col min="4" max="4" width="16.7109375" style="3" customWidth="1"/>
    <col min="5" max="5" width="27.7109375" style="3" customWidth="1"/>
    <col min="6" max="16384" width="9.140625" style="3" hidden="1"/>
  </cols>
  <sheetData>
    <row r="1" spans="1:5" ht="60" customHeight="1" x14ac:dyDescent="0.25">
      <c r="A1" s="26" t="s">
        <v>17</v>
      </c>
      <c r="B1" s="26"/>
      <c r="C1" s="26"/>
      <c r="D1" s="26"/>
      <c r="E1" s="26"/>
    </row>
    <row r="2" spans="1:5" s="4" customFormat="1" ht="95.1" customHeight="1" x14ac:dyDescent="0.25">
      <c r="A2" s="27" t="s">
        <v>16</v>
      </c>
      <c r="B2" s="27"/>
      <c r="C2" s="27"/>
      <c r="D2" s="27"/>
      <c r="E2" s="27"/>
    </row>
    <row r="3" spans="1:5" s="4" customFormat="1" ht="30" customHeight="1" x14ac:dyDescent="0.25">
      <c r="A3" s="5" t="s">
        <v>0</v>
      </c>
      <c r="B3" s="1" t="s">
        <v>1</v>
      </c>
      <c r="C3" s="32" t="s">
        <v>7</v>
      </c>
      <c r="D3" s="33"/>
      <c r="E3" s="11" t="s">
        <v>8</v>
      </c>
    </row>
    <row r="4" spans="1:5" s="4" customFormat="1" ht="30" customHeight="1" x14ac:dyDescent="0.25">
      <c r="A4" s="6"/>
      <c r="B4" s="7"/>
      <c r="C4" s="8"/>
      <c r="D4" s="8"/>
      <c r="E4" s="9"/>
    </row>
    <row r="5" spans="1:5" s="10" customFormat="1" ht="30" customHeight="1" x14ac:dyDescent="0.25">
      <c r="A5" s="38" t="s">
        <v>3</v>
      </c>
      <c r="B5" s="39"/>
      <c r="C5" s="23" t="s">
        <v>65</v>
      </c>
      <c r="D5" s="40" t="s">
        <v>2</v>
      </c>
      <c r="E5" s="41"/>
    </row>
    <row r="6" spans="1:5" ht="30" customHeight="1" x14ac:dyDescent="0.25">
      <c r="A6" s="35" t="str">
        <f>CONCATENATE("1. Qualidade e regularidade da produção científica nos anos de ",IF(ISNUMBER(E3),2016-E3,"2016")," a 2019",CHAR(10),CHAR(10),IF(OR(E3=0,NOT(ISNUMBER(E3))),"(Período correspondente a quem não teve licenças maternidade ou adotante desde 2015)",CONCATENATE("(Período correspondente a quem teve ",E3," licença(s) maternidade ou adotante desde 2015)")))</f>
        <v>1. Qualidade e regularidade da produção científica nos anos de 2016 a 2019
(Período correspondente a quem não teve licenças maternidade ou adotante desde 2015)</v>
      </c>
      <c r="B6" s="14" t="s">
        <v>19</v>
      </c>
      <c r="C6" s="2"/>
      <c r="D6" s="15">
        <f>C6*0.5</f>
        <v>0</v>
      </c>
      <c r="E6" s="16" t="s">
        <v>9</v>
      </c>
    </row>
    <row r="7" spans="1:5" ht="30" customHeight="1" x14ac:dyDescent="0.25">
      <c r="A7" s="35"/>
      <c r="B7" s="14" t="s">
        <v>74</v>
      </c>
      <c r="C7" s="2"/>
      <c r="D7" s="15">
        <f>C7*0.3</f>
        <v>0</v>
      </c>
      <c r="E7" s="16" t="s">
        <v>18</v>
      </c>
    </row>
    <row r="8" spans="1:5" ht="30" customHeight="1" x14ac:dyDescent="0.25">
      <c r="A8" s="35"/>
      <c r="B8" s="14" t="s">
        <v>75</v>
      </c>
      <c r="C8" s="2"/>
      <c r="D8" s="15">
        <f>C8*0.2</f>
        <v>0</v>
      </c>
      <c r="E8" s="16" t="s">
        <v>76</v>
      </c>
    </row>
    <row r="9" spans="1:5" ht="30" customHeight="1" x14ac:dyDescent="0.25">
      <c r="A9" s="35"/>
      <c r="B9" s="14" t="s">
        <v>20</v>
      </c>
      <c r="C9" s="2"/>
      <c r="D9" s="15">
        <f>C9*0.1</f>
        <v>0</v>
      </c>
      <c r="E9" s="16" t="s">
        <v>10</v>
      </c>
    </row>
    <row r="10" spans="1:5" ht="30" customHeight="1" x14ac:dyDescent="0.25">
      <c r="A10" s="35"/>
      <c r="B10" s="14" t="s">
        <v>21</v>
      </c>
      <c r="C10" s="2"/>
      <c r="D10" s="15">
        <f>C10*0.2</f>
        <v>0</v>
      </c>
      <c r="E10" s="16" t="s">
        <v>22</v>
      </c>
    </row>
    <row r="11" spans="1:5" ht="30" customHeight="1" x14ac:dyDescent="0.25">
      <c r="A11" s="35"/>
      <c r="B11" s="14" t="s">
        <v>23</v>
      </c>
      <c r="C11" s="2"/>
      <c r="D11" s="15">
        <f>C11*1</f>
        <v>0</v>
      </c>
      <c r="E11" s="16" t="s">
        <v>24</v>
      </c>
    </row>
    <row r="12" spans="1:5" ht="30" customHeight="1" x14ac:dyDescent="0.25">
      <c r="A12" s="35"/>
      <c r="B12" s="14" t="s">
        <v>25</v>
      </c>
      <c r="C12" s="2"/>
      <c r="D12" s="15">
        <f>C12*0.5</f>
        <v>0</v>
      </c>
      <c r="E12" s="16" t="s">
        <v>26</v>
      </c>
    </row>
    <row r="13" spans="1:5" ht="30" customHeight="1" x14ac:dyDescent="0.25">
      <c r="A13" s="35"/>
      <c r="B13" s="14" t="s">
        <v>27</v>
      </c>
      <c r="C13" s="2"/>
      <c r="D13" s="15">
        <f>C13*0.25</f>
        <v>0</v>
      </c>
      <c r="E13" s="16" t="s">
        <v>29</v>
      </c>
    </row>
    <row r="14" spans="1:5" ht="30" customHeight="1" x14ac:dyDescent="0.25">
      <c r="A14" s="35"/>
      <c r="B14" s="28"/>
      <c r="C14" s="28"/>
      <c r="D14" s="17">
        <f>IF(SUM(D6:D13)&lt;2,SUM(D6:D13),2)</f>
        <v>0</v>
      </c>
      <c r="E14" s="18" t="s">
        <v>28</v>
      </c>
    </row>
    <row r="15" spans="1:5" ht="30" customHeight="1" x14ac:dyDescent="0.25">
      <c r="A15" s="34" t="s">
        <v>30</v>
      </c>
      <c r="B15" s="13" t="s">
        <v>31</v>
      </c>
      <c r="C15" s="25"/>
      <c r="D15" s="19">
        <f>C15*1.5</f>
        <v>0</v>
      </c>
      <c r="E15" s="20" t="s">
        <v>35</v>
      </c>
    </row>
    <row r="16" spans="1:5" ht="30" customHeight="1" x14ac:dyDescent="0.25">
      <c r="A16" s="34"/>
      <c r="B16" s="13" t="s">
        <v>32</v>
      </c>
      <c r="C16" s="25"/>
      <c r="D16" s="19">
        <f>C16*2</f>
        <v>0</v>
      </c>
      <c r="E16" s="20" t="s">
        <v>36</v>
      </c>
    </row>
    <row r="17" spans="1:5" ht="30" customHeight="1" x14ac:dyDescent="0.25">
      <c r="A17" s="34"/>
      <c r="B17" s="13" t="s">
        <v>33</v>
      </c>
      <c r="C17" s="25"/>
      <c r="D17" s="19">
        <f>C17*1.5</f>
        <v>0</v>
      </c>
      <c r="E17" s="20" t="s">
        <v>37</v>
      </c>
    </row>
    <row r="18" spans="1:5" ht="30" customHeight="1" x14ac:dyDescent="0.25">
      <c r="A18" s="34"/>
      <c r="B18" s="13" t="s">
        <v>34</v>
      </c>
      <c r="C18" s="25"/>
      <c r="D18" s="19">
        <f>C18*1</f>
        <v>0</v>
      </c>
      <c r="E18" s="20" t="s">
        <v>38</v>
      </c>
    </row>
    <row r="19" spans="1:5" ht="30" customHeight="1" x14ac:dyDescent="0.25">
      <c r="A19" s="34"/>
      <c r="B19" s="13" t="s">
        <v>72</v>
      </c>
      <c r="C19" s="25"/>
      <c r="D19" s="19">
        <f>C19*1</f>
        <v>0</v>
      </c>
      <c r="E19" s="20" t="s">
        <v>38</v>
      </c>
    </row>
    <row r="20" spans="1:5" ht="30" customHeight="1" x14ac:dyDescent="0.25">
      <c r="A20" s="34"/>
      <c r="B20" s="29"/>
      <c r="C20" s="29"/>
      <c r="D20" s="21">
        <f>IF(SUM(D15:D19)&lt;2,SUM(D15:D19),2)</f>
        <v>0</v>
      </c>
      <c r="E20" s="22" t="s">
        <v>39</v>
      </c>
    </row>
    <row r="21" spans="1:5" ht="30" customHeight="1" x14ac:dyDescent="0.25">
      <c r="A21" s="35" t="s">
        <v>40</v>
      </c>
      <c r="B21" s="14" t="s">
        <v>68</v>
      </c>
      <c r="C21" s="25"/>
      <c r="D21" s="15">
        <f>C21*0.5</f>
        <v>0</v>
      </c>
      <c r="E21" s="16" t="s">
        <v>41</v>
      </c>
    </row>
    <row r="22" spans="1:5" ht="30" customHeight="1" x14ac:dyDescent="0.25">
      <c r="A22" s="35"/>
      <c r="B22" s="14" t="s">
        <v>69</v>
      </c>
      <c r="C22" s="25"/>
      <c r="D22" s="15">
        <f>C22*0.5</f>
        <v>0</v>
      </c>
      <c r="E22" s="16" t="s">
        <v>41</v>
      </c>
    </row>
    <row r="23" spans="1:5" ht="30" customHeight="1" x14ac:dyDescent="0.25">
      <c r="A23" s="35"/>
      <c r="B23" s="14" t="s">
        <v>70</v>
      </c>
      <c r="C23" s="25"/>
      <c r="D23" s="15">
        <f>C23*0.5</f>
        <v>0</v>
      </c>
      <c r="E23" s="16" t="s">
        <v>41</v>
      </c>
    </row>
    <row r="24" spans="1:5" ht="30" customHeight="1" x14ac:dyDescent="0.25">
      <c r="A24" s="35"/>
      <c r="B24" s="14" t="s">
        <v>73</v>
      </c>
      <c r="C24" s="25"/>
      <c r="D24" s="15">
        <f>C24*0.5</f>
        <v>0</v>
      </c>
      <c r="E24" s="16" t="s">
        <v>42</v>
      </c>
    </row>
    <row r="25" spans="1:5" ht="30" customHeight="1" x14ac:dyDescent="0.25">
      <c r="A25" s="35"/>
      <c r="B25" s="36"/>
      <c r="C25" s="36"/>
      <c r="D25" s="17">
        <f>IF(SUM(D21:D24)&lt;2,SUM(D21:D24),2)</f>
        <v>0</v>
      </c>
      <c r="E25" s="18" t="s">
        <v>43</v>
      </c>
    </row>
    <row r="26" spans="1:5" ht="30" customHeight="1" x14ac:dyDescent="0.25">
      <c r="A26" s="34" t="str">
        <f>CONCATENATE("4. Experiência compatível com a função de orientador e capacidade em formar recursos humanos - período de ",IF(ISNUMBER(E3),2016-E3,"2016")," a 2019",CHAR(10),CHAR(10),IF(OR(E3=0,NOT(ISNUMBER(E3))),"(Período correspondente a quem não teve licenças maternidade ou adotante desde 2015)",CONCATENATE("(Período correspondente a quem teve ",E3," licença(s) maternidade ou adotante desde 2015)")))</f>
        <v>4. Experiência compatível com a função de orientador e capacidade em formar recursos humanos - período de 2016 a 2019
(Período correspondente a quem não teve licenças maternidade ou adotante desde 2015)</v>
      </c>
      <c r="B26" s="13" t="s">
        <v>12</v>
      </c>
      <c r="C26" s="2"/>
      <c r="D26" s="19">
        <f>C26*0.3</f>
        <v>0</v>
      </c>
      <c r="E26" s="20" t="s">
        <v>44</v>
      </c>
    </row>
    <row r="27" spans="1:5" ht="30" customHeight="1" x14ac:dyDescent="0.25">
      <c r="A27" s="34"/>
      <c r="B27" s="13" t="s">
        <v>45</v>
      </c>
      <c r="C27" s="2"/>
      <c r="D27" s="19">
        <f>C27*0.4</f>
        <v>0</v>
      </c>
      <c r="E27" s="20" t="s">
        <v>46</v>
      </c>
    </row>
    <row r="28" spans="1:5" ht="30" customHeight="1" x14ac:dyDescent="0.25">
      <c r="A28" s="34"/>
      <c r="B28" s="13" t="s">
        <v>11</v>
      </c>
      <c r="C28" s="2"/>
      <c r="D28" s="19">
        <f>C28*0.2</f>
        <v>0</v>
      </c>
      <c r="E28" s="20" t="s">
        <v>47</v>
      </c>
    </row>
    <row r="29" spans="1:5" ht="30" customHeight="1" x14ac:dyDescent="0.25">
      <c r="A29" s="34"/>
      <c r="B29" s="13" t="s">
        <v>48</v>
      </c>
      <c r="C29" s="2"/>
      <c r="D29" s="19">
        <f>C29*0.1</f>
        <v>0</v>
      </c>
      <c r="E29" s="20" t="s">
        <v>49</v>
      </c>
    </row>
    <row r="30" spans="1:5" ht="30" customHeight="1" x14ac:dyDescent="0.25">
      <c r="A30" s="34"/>
      <c r="B30" s="13" t="s">
        <v>71</v>
      </c>
      <c r="C30" s="2"/>
      <c r="D30" s="19">
        <f>C30*0.1</f>
        <v>0</v>
      </c>
      <c r="E30" s="20" t="s">
        <v>49</v>
      </c>
    </row>
    <row r="31" spans="1:5" ht="30" customHeight="1" x14ac:dyDescent="0.25">
      <c r="A31" s="34"/>
      <c r="B31" s="13" t="s">
        <v>15</v>
      </c>
      <c r="C31" s="2"/>
      <c r="D31" s="19">
        <f>C31*0.15</f>
        <v>0</v>
      </c>
      <c r="E31" s="20" t="s">
        <v>50</v>
      </c>
    </row>
    <row r="32" spans="1:5" ht="30" customHeight="1" x14ac:dyDescent="0.25">
      <c r="A32" s="34"/>
      <c r="B32" s="13" t="s">
        <v>13</v>
      </c>
      <c r="C32" s="2"/>
      <c r="D32" s="19">
        <f>C32*0.2</f>
        <v>0</v>
      </c>
      <c r="E32" s="20" t="s">
        <v>47</v>
      </c>
    </row>
    <row r="33" spans="1:5" ht="30" customHeight="1" x14ac:dyDescent="0.25">
      <c r="A33" s="34"/>
      <c r="B33" s="13" t="s">
        <v>14</v>
      </c>
      <c r="C33" s="2"/>
      <c r="D33" s="19">
        <f>C33*0.1</f>
        <v>0</v>
      </c>
      <c r="E33" s="20" t="s">
        <v>49</v>
      </c>
    </row>
    <row r="34" spans="1:5" ht="30" customHeight="1" x14ac:dyDescent="0.25">
      <c r="A34" s="34"/>
      <c r="B34" s="13" t="s">
        <v>51</v>
      </c>
      <c r="C34" s="2"/>
      <c r="D34" s="19">
        <f>C34*0.05</f>
        <v>0</v>
      </c>
      <c r="E34" s="20" t="s">
        <v>52</v>
      </c>
    </row>
    <row r="35" spans="1:5" ht="30" customHeight="1" x14ac:dyDescent="0.25">
      <c r="A35" s="34"/>
      <c r="B35" s="13" t="s">
        <v>53</v>
      </c>
      <c r="C35" s="2"/>
      <c r="D35" s="19">
        <f>C35*0.05</f>
        <v>0</v>
      </c>
      <c r="E35" s="20" t="s">
        <v>52</v>
      </c>
    </row>
    <row r="36" spans="1:5" ht="30" customHeight="1" x14ac:dyDescent="0.25">
      <c r="A36" s="34"/>
      <c r="B36" s="13" t="s">
        <v>54</v>
      </c>
      <c r="C36" s="2"/>
      <c r="D36" s="19">
        <f>C36*0.05</f>
        <v>0</v>
      </c>
      <c r="E36" s="20" t="s">
        <v>55</v>
      </c>
    </row>
    <row r="37" spans="1:5" ht="30" customHeight="1" x14ac:dyDescent="0.25">
      <c r="A37" s="34"/>
      <c r="B37" s="29"/>
      <c r="C37" s="29"/>
      <c r="D37" s="21">
        <f>IF(SUM(D26:D36)&lt;2,SUM(D26:D36),2)</f>
        <v>0</v>
      </c>
      <c r="E37" s="22" t="s">
        <v>56</v>
      </c>
    </row>
    <row r="38" spans="1:5" ht="30" customHeight="1" x14ac:dyDescent="0.25">
      <c r="A38" s="35" t="s">
        <v>57</v>
      </c>
      <c r="B38" s="14" t="s">
        <v>66</v>
      </c>
      <c r="C38" s="2"/>
      <c r="D38" s="15">
        <f>IF(C38="sim",1,0)</f>
        <v>0</v>
      </c>
      <c r="E38" s="16" t="s">
        <v>61</v>
      </c>
    </row>
    <row r="39" spans="1:5" ht="30" customHeight="1" x14ac:dyDescent="0.25">
      <c r="A39" s="35"/>
      <c r="B39" s="36"/>
      <c r="C39" s="36"/>
      <c r="D39" s="17">
        <f>IF(SUM(D38)&lt;1,SUM(D38),1)</f>
        <v>0</v>
      </c>
      <c r="E39" s="18" t="s">
        <v>59</v>
      </c>
    </row>
    <row r="40" spans="1:5" ht="30" customHeight="1" x14ac:dyDescent="0.25">
      <c r="A40" s="34" t="s">
        <v>58</v>
      </c>
      <c r="B40" s="13" t="s">
        <v>62</v>
      </c>
      <c r="C40" s="25"/>
      <c r="D40" s="19">
        <f>C40*1</f>
        <v>0</v>
      </c>
      <c r="E40" s="20" t="s">
        <v>63</v>
      </c>
    </row>
    <row r="41" spans="1:5" ht="30" customHeight="1" x14ac:dyDescent="0.25">
      <c r="A41" s="34"/>
      <c r="B41" s="13" t="s">
        <v>64</v>
      </c>
      <c r="C41" s="25"/>
      <c r="D41" s="19">
        <f>C41*1</f>
        <v>0</v>
      </c>
      <c r="E41" s="20" t="s">
        <v>63</v>
      </c>
    </row>
    <row r="42" spans="1:5" ht="30" customHeight="1" x14ac:dyDescent="0.25">
      <c r="A42" s="34"/>
      <c r="B42" s="37"/>
      <c r="C42" s="37"/>
      <c r="D42" s="24">
        <f>IF(SUM(D40:D41)&lt;1,SUM(D40:D41),1)</f>
        <v>0</v>
      </c>
      <c r="E42" s="22" t="s">
        <v>60</v>
      </c>
    </row>
    <row r="43" spans="1:5" ht="60" customHeight="1" x14ac:dyDescent="0.25">
      <c r="A43" s="31" t="str">
        <f>CONCATENATE("Nota 'PESQUISADOR': ",ROUND(SUM(D14,D20,D25,D37,D39,D42)*0.4,2)," pontos")</f>
        <v>Nota 'PESQUISADOR': 0 pontos</v>
      </c>
      <c r="B43" s="31"/>
      <c r="C43" s="30" t="s">
        <v>67</v>
      </c>
      <c r="D43" s="30"/>
      <c r="E43" s="30"/>
    </row>
    <row r="44" spans="1:5" ht="45" customHeight="1" x14ac:dyDescent="0.25">
      <c r="A44" s="42" t="s">
        <v>5</v>
      </c>
      <c r="B44" s="42"/>
      <c r="C44" s="42"/>
      <c r="D44" s="42"/>
      <c r="E44" s="42"/>
    </row>
  </sheetData>
  <sheetProtection password="F06C" sheet="1" objects="1" scenarios="1"/>
  <mergeCells count="20">
    <mergeCell ref="D5:E5"/>
    <mergeCell ref="A44:E44"/>
    <mergeCell ref="A6:A14"/>
    <mergeCell ref="A26:A37"/>
    <mergeCell ref="A1:E1"/>
    <mergeCell ref="A2:E2"/>
    <mergeCell ref="B14:C14"/>
    <mergeCell ref="B37:C37"/>
    <mergeCell ref="C43:E43"/>
    <mergeCell ref="A43:B43"/>
    <mergeCell ref="C3:D3"/>
    <mergeCell ref="A15:A20"/>
    <mergeCell ref="B20:C20"/>
    <mergeCell ref="A21:A25"/>
    <mergeCell ref="B25:C25"/>
    <mergeCell ref="A40:A42"/>
    <mergeCell ref="B42:C42"/>
    <mergeCell ref="A38:A39"/>
    <mergeCell ref="B39:C39"/>
    <mergeCell ref="A5:B5"/>
  </mergeCells>
  <dataValidations count="2">
    <dataValidation type="whole" allowBlank="1" showErrorMessage="1" errorTitle="Erro de preenchimento" error="Digite o número de licenças materinidade ou adotante que você tirou desde 2015." sqref="E3">
      <formula1>0</formula1>
      <formula2>5</formula2>
    </dataValidation>
    <dataValidation type="whole" operator="greaterThanOrEqual" allowBlank="1" showErrorMessage="1" errorTitle="Erro de preenchimento" error="Digite um número inteiro maior ou igual a zero ou deixe o campo em branco." sqref="C6:C13 C15:C19 C21:C24 C26:C36 C40:C41">
      <formula1>0</formula1>
    </dataValidation>
  </dataValidations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ErrorMessage="1">
          <x14:formula1>
            <xm:f>a!$AH$1:$AH$2</xm:f>
          </x14:formula1>
          <xm:sqref>C38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Plan2"/>
  <dimension ref="A1:AH2"/>
  <sheetViews>
    <sheetView zoomScaleNormal="100" workbookViewId="0">
      <selection activeCell="A2" sqref="A2"/>
    </sheetView>
  </sheetViews>
  <sheetFormatPr defaultRowHeight="15" x14ac:dyDescent="0.25"/>
  <cols>
    <col min="1" max="32" width="4.7109375" style="12" customWidth="1"/>
    <col min="33" max="16384" width="9.140625" style="12"/>
  </cols>
  <sheetData>
    <row r="1" spans="1:34" x14ac:dyDescent="0.25">
      <c r="A1" s="12">
        <f>'Plan 4.5-II'!C6</f>
        <v>0</v>
      </c>
      <c r="B1" s="12">
        <f>'Plan 4.5-II'!C7</f>
        <v>0</v>
      </c>
      <c r="C1" s="12">
        <f>'Plan 4.5-II'!C8</f>
        <v>0</v>
      </c>
      <c r="D1" s="12">
        <f>'Plan 4.5-II'!C9</f>
        <v>0</v>
      </c>
      <c r="E1" s="12">
        <f>'Plan 4.5-II'!C10</f>
        <v>0</v>
      </c>
      <c r="F1" s="12">
        <f>'Plan 4.5-II'!C11</f>
        <v>0</v>
      </c>
      <c r="G1" s="12">
        <f>'Plan 4.5-II'!C12</f>
        <v>0</v>
      </c>
      <c r="H1" s="12">
        <f>'Plan 4.5-II'!C13</f>
        <v>0</v>
      </c>
      <c r="I1" s="12">
        <f>'Plan 4.5-II'!C15</f>
        <v>0</v>
      </c>
      <c r="J1" s="12">
        <f>'Plan 4.5-II'!C16</f>
        <v>0</v>
      </c>
      <c r="K1" s="12">
        <f>'Plan 4.5-II'!C17</f>
        <v>0</v>
      </c>
      <c r="L1" s="12">
        <f>'Plan 4.5-II'!C18</f>
        <v>0</v>
      </c>
      <c r="M1" s="12">
        <f>'Plan 4.5-II'!C19</f>
        <v>0</v>
      </c>
      <c r="N1" s="12">
        <f>'Plan 4.5-II'!C21</f>
        <v>0</v>
      </c>
      <c r="O1" s="12">
        <f>'Plan 4.5-II'!C22</f>
        <v>0</v>
      </c>
      <c r="P1" s="12">
        <f>'Plan 4.5-II'!C23</f>
        <v>0</v>
      </c>
      <c r="Q1" s="12">
        <f>'Plan 4.5-II'!C24</f>
        <v>0</v>
      </c>
      <c r="R1" s="12">
        <f>'Plan 4.5-II'!C26</f>
        <v>0</v>
      </c>
      <c r="S1" s="12">
        <f>'Plan 4.5-II'!C27</f>
        <v>0</v>
      </c>
      <c r="T1" s="12">
        <f>'Plan 4.5-II'!C28</f>
        <v>0</v>
      </c>
      <c r="U1" s="12">
        <f>'Plan 4.5-II'!C29</f>
        <v>0</v>
      </c>
      <c r="V1" s="12">
        <f>'Plan 4.5-II'!C30</f>
        <v>0</v>
      </c>
      <c r="W1" s="12">
        <f>'Plan 4.5-II'!C31</f>
        <v>0</v>
      </c>
      <c r="X1" s="12">
        <f>'Plan 4.5-II'!C32</f>
        <v>0</v>
      </c>
      <c r="Y1" s="12">
        <f>'Plan 4.5-II'!C33</f>
        <v>0</v>
      </c>
      <c r="Z1" s="12">
        <f>'Plan 4.5-II'!C34</f>
        <v>0</v>
      </c>
      <c r="AA1" s="12">
        <f>'Plan 4.5-II'!C35</f>
        <v>0</v>
      </c>
      <c r="AB1" s="12">
        <f>'Plan 4.5-II'!C36</f>
        <v>0</v>
      </c>
      <c r="AC1" s="12">
        <f>'Plan 4.5-II'!C38</f>
        <v>0</v>
      </c>
      <c r="AD1" s="12">
        <f>'Plan 4.5-II'!C40</f>
        <v>0</v>
      </c>
      <c r="AE1" s="12">
        <f>'Plan 4.5-II'!C41</f>
        <v>0</v>
      </c>
      <c r="AH1" s="12" t="s">
        <v>4</v>
      </c>
    </row>
    <row r="2" spans="1:34" x14ac:dyDescent="0.25">
      <c r="AH2" s="12" t="s">
        <v>6</v>
      </c>
    </row>
  </sheetData>
  <sheetProtection password="F06C" sheet="1" objects="1" scenarios="1"/>
  <pageMargins left="0.511811024" right="0.511811024" top="0.78740157499999996" bottom="0.78740157499999996" header="0.31496062000000002" footer="0.3149606200000000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2</vt:i4>
      </vt:variant>
    </vt:vector>
  </HeadingPairs>
  <TitlesOfParts>
    <vt:vector size="2" baseType="lpstr">
      <vt:lpstr>Plan 4.5-II</vt:lpstr>
      <vt:lpstr>a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2020-04-30T12:42:24Z</dcterms:modified>
</cp:coreProperties>
</file>